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95" windowHeight="8490" activeTab="0"/>
  </bookViews>
  <sheets>
    <sheet name="PROD1B" sheetId="1" r:id="rId1"/>
    <sheet name="SALESCL" sheetId="2" r:id="rId2"/>
    <sheet name="SALESBW" sheetId="3" r:id="rId3"/>
    <sheet name="EXPNSCL" sheetId="4" r:id="rId4"/>
    <sheet name="EXPNSBW" sheetId="5" r:id="rId5"/>
    <sheet name="BARSALESCL" sheetId="6" r:id="rId6"/>
    <sheet name="BARSALESBW" sheetId="7" r:id="rId7"/>
  </sheets>
  <definedNames>
    <definedName name="\0">'PROD1B'!$C$1</definedName>
    <definedName name="\m">'PROD1B'!$C$1</definedName>
    <definedName name="\x">'PROD1B'!$C$1</definedName>
    <definedName name="__123Graph_A" hidden="1">'PROD1B'!$X$5:$X$11</definedName>
    <definedName name="__123Graph_ABARSALESBW" hidden="1">'PROD1B'!$AD$4:$AD$12</definedName>
    <definedName name="__123Graph_ABARSALESCL" hidden="1">'PROD1B'!$AD$4:$AD$12</definedName>
    <definedName name="__123Graph_AEXPNSBW" hidden="1">'PROD1B'!$Y$6:$Y$10</definedName>
    <definedName name="__123Graph_AEXPNSCL" hidden="1">'PROD1B'!$Y$6:$Y$10</definedName>
    <definedName name="__123Graph_ASALESBW" hidden="1">'PROD1B'!$X$5:$X$11</definedName>
    <definedName name="__123Graph_ASALESCL" hidden="1">'PROD1B'!$X$5:$X$11</definedName>
    <definedName name="__123Graph_B" hidden="1">'PROD1B'!$AB$5:$AB$11</definedName>
    <definedName name="__123Graph_BEXPNSBW" hidden="1">'PROD1B'!$Y$14:$Y$19</definedName>
    <definedName name="__123Graph_BEXPNSCL" hidden="1">'PROD1B'!$Y$14:$Y$19</definedName>
    <definedName name="__123Graph_BSALESBW" hidden="1">'PROD1B'!$AB$5:$AB$11</definedName>
    <definedName name="__123Graph_BSALESCL" hidden="1">'PROD1B'!$AB$5:$AB$11</definedName>
    <definedName name="__123Graph_LBL_ABARSALESBW" hidden="1">'PROD1B'!$AD$4:$AD$12</definedName>
    <definedName name="__123Graph_LBL_ABARSALESCL" hidden="1">'PROD1B'!$AD$4:$AD$12</definedName>
    <definedName name="__123Graph_X" hidden="1">'PROD1B'!$Z$5:$Z$11</definedName>
    <definedName name="__123Graph_XBARSALESBW" hidden="1">'PROD1B'!$AE$4:$AE$12</definedName>
    <definedName name="__123Graph_XBARSALESCL" hidden="1">'PROD1B'!$AE$4:$AE$12</definedName>
    <definedName name="__123Graph_XEXPNSBW" hidden="1">'PROD1B'!$Z$6:$Z$10</definedName>
    <definedName name="__123Graph_XEXPNSCL" hidden="1">'PROD1B'!$Z$6:$Z$10</definedName>
    <definedName name="__123Graph_XSALESBW" hidden="1">'PROD1B'!$Z$5:$Z$11</definedName>
    <definedName name="__123Graph_XSALESCL" hidden="1">'PROD1B'!$Z$5:$Z$11</definedName>
    <definedName name="BW">'PROD1B'!$C$24:$F$26</definedName>
    <definedName name="CL">'PROD1B'!$C$20:$F$22</definedName>
    <definedName name="DEF0">'PROD1B'!$Y$22:$AF$41</definedName>
    <definedName name="DEF1">'PROD1B'!$A$57:$A$76</definedName>
    <definedName name="DEF2">'PROD1B'!$A$77:$A$96</definedName>
    <definedName name="DEF3">'PROD1B'!$A$97</definedName>
    <definedName name="DEF4">'PROD1B'!$A$117:$A$136</definedName>
    <definedName name="DFN">'PROD1B'!$J$5</definedName>
    <definedName name="FUNCTIONS">'PROD1B'!$C$3:$K$5</definedName>
    <definedName name="HELP1">'PROD1B'!$A$137:$H$156</definedName>
    <definedName name="HELP2">'PROD1B'!$A$159:$H$178</definedName>
    <definedName name="INPUT">'PROD1B'!$Q$1:$W$21</definedName>
    <definedName name="INPUTD">'PROD1B'!$Y$22:$Y$24</definedName>
    <definedName name="MARK">'PROD1B'!$C$7:$D$13</definedName>
    <definedName name="OPTION1">'PROD1B'!$E$76</definedName>
    <definedName name="OPTION2">'PROD1B'!$E$96</definedName>
    <definedName name="OPTION3">'PROD1B'!$E$116</definedName>
    <definedName name="OPTION4">'PROD1B'!$E$136</definedName>
    <definedName name="_xlnm.Print_Area" localSheetId="0">'PROD1B'!$Q$1:$W$21</definedName>
    <definedName name="_xlnm.Print_Area">'PROD1B'!$Q$1:$W$21</definedName>
    <definedName name="Print_Area_MI" localSheetId="0">'PROD1B'!$Q$1:$W$21</definedName>
    <definedName name="PRINT_AREA_MI">'PROD1B'!$Q$1:$W$21</definedName>
    <definedName name="SUM">'PROD1B'!$Y$5:$Y$19</definedName>
    <definedName name="WHIC">'PROD1B'!$C$15:$D$18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# for which TST Profit in Region 2 is to be analyzed.</t>
        </r>
      </text>
    </comment>
    <comment ref="V3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Sales Revenue from RIC 2 Statement.</t>
        </r>
      </text>
    </comment>
    <comment ref="V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Cost of Sales
for CVE from 
RIC 2 Statement.</t>
        </r>
      </text>
    </comment>
    <comment ref="U7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Administrative + Depreciation + Interest Expense + Consulting Fee from RIC 2 Statement.</t>
        </r>
      </text>
    </comment>
    <comment ref="U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Regional Market Research Expense from RIC 2 Statement.</t>
        </r>
      </text>
    </comment>
    <comment ref="U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Salary from Decision Form.</t>
        </r>
      </text>
    </comment>
    <comment ref="U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Time Allocation % in Region 2 from Decision Form.</t>
        </r>
      </text>
    </comment>
    <comment ref="U1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Commission % 
from Decision Form.</t>
        </r>
      </text>
    </comment>
    <comment ref="U12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Hire/Train plus Administrative Expense from RIC 2 Statement.</t>
        </r>
      </text>
    </comment>
    <comment ref="U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Region 2 Broadcast Expense from Decision Form.</t>
        </r>
      </text>
    </comment>
    <comment ref="U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Region 2 Print Expense from Decision Form.</t>
        </r>
      </text>
    </comment>
    <comment ref="U1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Region 2 
Sales Promotion Expense from Decision Form.</t>
        </r>
      </text>
    </comment>
    <comment ref="U1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Total USA 
TST R&amp;D Expenditure from Decision Form.</t>
        </r>
      </text>
    </comment>
    <comment ref="R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Beginning Salesforce in Region 2 from Salesforce Activity Report on page 8.</t>
        </r>
      </text>
    </comment>
  </commentList>
</comments>
</file>

<file path=xl/sharedStrings.xml><?xml version="1.0" encoding="utf-8"?>
<sst xmlns="http://schemas.openxmlformats.org/spreadsheetml/2006/main" count="319" uniqueCount="205">
  <si>
    <t>\M --&gt;</t>
  </si>
  <si>
    <t>{esc}{esc}{esc}{goto}Q1~{calc}{goto}INPUT~/xmFUNCTIONS~</t>
  </si>
  <si>
    <t>****** PERIOD #</t>
  </si>
  <si>
    <t>*</t>
  </si>
  <si>
    <t>*******</t>
  </si>
  <si>
    <t xml:space="preserve"> </t>
  </si>
  <si>
    <t xml:space="preserve">-------------&gt; </t>
  </si>
  <si>
    <t>TST  PROFIT ANALYSIS,  REGION-2 ...:</t>
  </si>
  <si>
    <t>Dollars</t>
  </si>
  <si>
    <t>% Sales</t>
  </si>
  <si>
    <t>Pie Graph Wedge</t>
  </si>
  <si>
    <t>Bar Graph</t>
  </si>
  <si>
    <t>functions-&gt;</t>
  </si>
  <si>
    <t>INPUT</t>
  </si>
  <si>
    <t>SAVE</t>
  </si>
  <si>
    <t>PRINT</t>
  </si>
  <si>
    <t>MENU</t>
  </si>
  <si>
    <t>GRAPH</t>
  </si>
  <si>
    <t>C:REGION-3</t>
  </si>
  <si>
    <t>A:REGION-1</t>
  </si>
  <si>
    <t>DEFINITIONS</t>
  </si>
  <si>
    <t>Sales Revenue.....................................:</t>
  </si>
  <si>
    <t>Definitions</t>
  </si>
  <si>
    <t>Defitions</t>
  </si>
  <si>
    <t>INPUT DATA</t>
  </si>
  <si>
    <t>SAVE WORKSHEET FILE</t>
  </si>
  <si>
    <t>PRINT DATA</t>
  </si>
  <si>
    <t>RETURN TO MENU</t>
  </si>
  <si>
    <t>GRAPH RESULTS</t>
  </si>
  <si>
    <t>GET REGION 3 FILE</t>
  </si>
  <si>
    <t>GET REGION 1 FILE</t>
  </si>
  <si>
    <t>DEFINE NEW VALUES</t>
  </si>
  <si>
    <t>Cost of Sales.....................................:</t>
  </si>
  <si>
    <t>$ SALES</t>
  </si>
  <si>
    <t>X</t>
  </si>
  <si>
    <t>/riINPUT~/xmFUNCTIONS~</t>
  </si>
  <si>
    <t>/fsPROD1B~R~/xmFUNCTIONS~</t>
  </si>
  <si>
    <t>/ppcaoml4~mr80~qrINPUT~agaPq/xmFUNCTIONS~</t>
  </si>
  <si>
    <t>{goto}INPUT~/frMENU~</t>
  </si>
  <si>
    <t>/xmWHIC~</t>
  </si>
  <si>
    <t>/frPROD1C~/xmFUNCTIONS~</t>
  </si>
  <si>
    <t>/frPROD1A~/xmFUNCTIONS~</t>
  </si>
  <si>
    <t>{goto}DEF1~{goto}E76~{?}{goto}DEF2~{goto}E96~{?}{goto}DEF3~{goto}E116~{?}{goto}DEF4~{goto}E136~{?}{goto}input~/XMFUNCTIONS~</t>
  </si>
  <si>
    <t>Product Gross Margin..............................:</t>
  </si>
  <si>
    <t>$ COGS</t>
  </si>
  <si>
    <t>Expenses:</t>
  </si>
  <si>
    <t>MISC.</t>
  </si>
  <si>
    <t>$GM</t>
  </si>
  <si>
    <t>mark --&gt;</t>
  </si>
  <si>
    <t xml:space="preserve"> Misc Exp (Admn+Deprc+Intrst+Consltng).:</t>
  </si>
  <si>
    <t>MKT RSRCH</t>
  </si>
  <si>
    <t>ADVERTSNG</t>
  </si>
  <si>
    <t>RETURN TO MENU WITHOUT SAVING GRAPH</t>
  </si>
  <si>
    <t>SAVE THE GRAPH TO DISK TO PRINT LATER</t>
  </si>
  <si>
    <t xml:space="preserve"> Regional Marketing Research Expense ..:</t>
  </si>
  <si>
    <t>SLSFRC</t>
  </si>
  <si>
    <t>{GOTO}INPUT~</t>
  </si>
  <si>
    <t>{GOTO}HELP1~/GS{?}~</t>
  </si>
  <si>
    <t xml:space="preserve"> SALES REPS--&gt;</t>
  </si>
  <si>
    <t>x QUARTERLY SALARY--&gt;:</t>
  </si>
  <si>
    <t>/XMFUNCTIONS~</t>
  </si>
  <si>
    <t>{RIGHT}~</t>
  </si>
  <si>
    <t xml:space="preserve"> x TST Time Alloc % (e.g., 30. ).......:</t>
  </si>
  <si>
    <t>R &amp; D</t>
  </si>
  <si>
    <t>{ESC}{ESC}{ESC}</t>
  </si>
  <si>
    <t xml:space="preserve"> SF Commissions (Enter % (e.g., 3.5 )..:</t>
  </si>
  <si>
    <t>PROFIT</t>
  </si>
  <si>
    <t xml:space="preserve"> Regional SF Hire/Train+Admin Costs....:</t>
  </si>
  <si>
    <t xml:space="preserve">   Total TST Allocated SF Expenses ...............:</t>
  </si>
  <si>
    <t xml:space="preserve"> Advertising:  Broadcast...............:</t>
  </si>
  <si>
    <t>whic ---&gt;</t>
  </si>
  <si>
    <t>COLOR</t>
  </si>
  <si>
    <t>MONOCHROME</t>
  </si>
  <si>
    <t xml:space="preserve">               Print...................:</t>
  </si>
  <si>
    <t>GRAPH IN COLOR</t>
  </si>
  <si>
    <t>GRAPH IN BLACK/WHITE</t>
  </si>
  <si>
    <t xml:space="preserve">               Sales Promotion.........:</t>
  </si>
  <si>
    <t>/xmcl~</t>
  </si>
  <si>
    <t>/xmbw~</t>
  </si>
  <si>
    <t xml:space="preserve">   Total Advertising Expense......................:</t>
  </si>
  <si>
    <t>/xmfunctions~</t>
  </si>
  <si>
    <t xml:space="preserve"> Total U.S.A. R&amp;D Expenditures for TST.:</t>
  </si>
  <si>
    <t>TOTAL OPERATING EXPENSES............................:</t>
  </si>
  <si>
    <t xml:space="preserve">..........: </t>
  </si>
  <si>
    <t>cl ---&gt;</t>
  </si>
  <si>
    <t>EXPENSE BREAKDOWN (%)</t>
  </si>
  <si>
    <t>SALES/EXPENSE RATIOS</t>
  </si>
  <si>
    <t>BAR CHART-SALES &amp; EXPENSES</t>
  </si>
  <si>
    <t>QUIT</t>
  </si>
  <si>
    <t>PRODUCT PROFIT....................................:</t>
  </si>
  <si>
    <t>GRAPH OPERATING EXPENSES</t>
  </si>
  <si>
    <t>GRAPH OPERATING RATIOS</t>
  </si>
  <si>
    <t>GRAPH SALES &amp; EXPENSES AS BAR CHART</t>
  </si>
  <si>
    <t>RETURN TO COMMAND MENU</t>
  </si>
  <si>
    <t>/gnuEXPNSCL~Q~{GOTO}HELP2~/xmMARK~</t>
  </si>
  <si>
    <t>/gnuSALESCL~Q~{GOTO}HELP2~/xmMARK~</t>
  </si>
  <si>
    <t>/gnuBARSALESCL~Q~{GOTO}HELP2~/xmMARK~</t>
  </si>
  <si>
    <t>QUARTERLY ADMIN. COST (total USA) &lt;--</t>
  </si>
  <si>
    <t>Sometimes your prof may</t>
  </si>
  <si>
    <t>QUARTERLY DEPRECIATION COST       &lt;-</t>
  </si>
  <si>
    <t>modify these default values.</t>
  </si>
  <si>
    <t>bw --&gt;</t>
  </si>
  <si>
    <t>OTHER EXPENSES (consulting, etc.) &lt;-</t>
  </si>
  <si>
    <t>If so, change these..</t>
  </si>
  <si>
    <t>GRAPH SALES &amp; EXPENSES AS BARS</t>
  </si>
  <si>
    <t>/gnuEXPNSBW~Q~{GOTO}HELP2~/xmMARK~</t>
  </si>
  <si>
    <t>/gnuSALESBW~Q~{GOTO}HELP2~/xmMARK~</t>
  </si>
  <si>
    <t>/gnuBARSALESBW~Q~{GOTO}HELP2~/xmMARK~</t>
  </si>
  <si>
    <t>****&gt;  To CHANGE the highlighted values above:</t>
  </si>
  <si>
    <t xml:space="preserve">  (1)  Use the ARROW key to select the item to change.</t>
  </si>
  <si>
    <t xml:space="preserve">  (2)  Enter the new value.</t>
  </si>
  <si>
    <t xml:space="preserve">  (3)  Use the ARROW key to move between items.</t>
  </si>
  <si>
    <t xml:space="preserve">  (4)  Hit the &lt;ENTER&gt; key when finished (continues definitions section.)</t>
  </si>
  <si>
    <t>****&gt;  To leave values UNCHANGED and continue on to the data DEFINITIONS</t>
  </si>
  <si>
    <t xml:space="preserve">       section,  hit the  &lt;ENTER&gt;  key...........</t>
  </si>
  <si>
    <t xml:space="preserve">       Hit &lt;ENTER&gt; to continue...</t>
  </si>
  <si>
    <t>Line # and Label              DEFINITION AND SOURCE OF DATA</t>
  </si>
  <si>
    <t>======================  ==================================================</t>
  </si>
  <si>
    <t>1)  Period #            Enter the period # and press the DOWN arrow key</t>
  </si>
  <si>
    <t xml:space="preserve">                        to move to the next (line 3) data entry field.       </t>
  </si>
  <si>
    <t xml:space="preserve">                        NOTE:  Do NOT use the ENTER key until finished.</t>
  </si>
  <si>
    <t xml:space="preserve">3)  Sales Revenues      Taken from the Regional  P&amp;L  Statement and </t>
  </si>
  <si>
    <t xml:space="preserve">                        entered here. Be sure to ADD three zeros to the </t>
  </si>
  <si>
    <t xml:space="preserve">                        printout value before entering. DO NOT USE the</t>
  </si>
  <si>
    <t xml:space="preserve">                        dollar sign or commas in ANY input.</t>
  </si>
  <si>
    <t xml:space="preserve">4)  Cost of Sales       Read directly from the "COST OF SALES" line on </t>
  </si>
  <si>
    <t xml:space="preserve">                        the P&amp;L statement.  Add  000  and enter here.</t>
  </si>
  <si>
    <t>7)  Misc Exp (Admin...  From the OPERATING EXPENSE section of the Region</t>
  </si>
  <si>
    <t xml:space="preserve">                        P&amp;L statement, add together ADMINISTRATIVE,</t>
  </si>
  <si>
    <t xml:space="preserve">                        DEPRECIATION, INTEREST, and CONSULTING (if any)</t>
  </si>
  <si>
    <t xml:space="preserve">                        expenses and enter in line 7, cell U7.</t>
  </si>
  <si>
    <t xml:space="preserve">  Hit  &lt;ENTER&gt;  to continue .......</t>
  </si>
  <si>
    <t>8) Marketing Research   Enter here the amount reported as regional</t>
  </si>
  <si>
    <t xml:space="preserve">                        Marketing Research expense.  The Lotus program</t>
  </si>
  <si>
    <t xml:space="preserve">                        assumes that each product benefits equally </t>
  </si>
  <si>
    <t xml:space="preserve">                        and will allocate one-third of the expense to</t>
  </si>
  <si>
    <t xml:space="preserve">                        the product being analyzed in this worksheet.   </t>
  </si>
  <si>
    <t>9a)  SALES REPS         Line 9 requires two inputs. From the Salesforce</t>
  </si>
  <si>
    <t xml:space="preserve">                        Activity Table of your output, enter here the #</t>
  </si>
  <si>
    <t xml:space="preserve">                        of sales people in the region at the beginning</t>
  </si>
  <si>
    <t xml:space="preserve">                        of the current period, and hit the -&gt; arrow key.</t>
  </si>
  <si>
    <t>9b)  QUARTERLY SALARY.. and, from the DECISION FORM, enter the SALARY</t>
  </si>
  <si>
    <t xml:space="preserve">                        paid to the sales force in the period. </t>
  </si>
  <si>
    <t>10)  TST Time Alloc     Enter the TST Time allocation percent from your</t>
  </si>
  <si>
    <t xml:space="preserve">                        decision form here. If you entered a "3" on </t>
  </si>
  <si>
    <t xml:space="preserve">                        your form to allocate 30 % to TST, enter 30 </t>
  </si>
  <si>
    <t xml:space="preserve">                        in this cell. The spreadsheet will now calculate</t>
  </si>
  <si>
    <t xml:space="preserve">                        the TST Salary cost and record it in cell V10.</t>
  </si>
  <si>
    <t>11)  SF Commission %    Enter the commission rate percentage you paid</t>
  </si>
  <si>
    <t xml:space="preserve">                        the salesforce last period.  For example, if</t>
  </si>
  <si>
    <t xml:space="preserve">                        you paid a TWO and ONE-HALF percent commission,</t>
  </si>
  <si>
    <t xml:space="preserve">                        type 2.5 ( not .025 ) and hit the DOWN ARROW </t>
  </si>
  <si>
    <t xml:space="preserve">                        key.  The program will then calculate the dollar</t>
  </si>
  <si>
    <t xml:space="preserve">                        amount of sales commission paid to the TST sales</t>
  </si>
  <si>
    <t xml:space="preserve">                        force and record it in cell V11.</t>
  </si>
  <si>
    <t>12)  SF Hire/Train/     Here you must ADD two items on the P&amp;L statement</t>
  </si>
  <si>
    <t xml:space="preserve">     Admin $ Costs      before entering. Add "Salesforce Hire/Train/</t>
  </si>
  <si>
    <t xml:space="preserve">                        Turnover Costs" and "Salesforce Administrative</t>
  </si>
  <si>
    <t xml:space="preserve">                        Costs" together.  After adding three zeroes,</t>
  </si>
  <si>
    <t xml:space="preserve">                        here, and hit the DOWN ARROW key to proceed.</t>
  </si>
  <si>
    <t>14)  Adv: Broadcast$    This item is taken directly from the P&amp;L state-</t>
  </si>
  <si>
    <t xml:space="preserve">                        ment or from your decision form. Don't forget </t>
  </si>
  <si>
    <t xml:space="preserve">                        to add three zero's before entering.</t>
  </si>
  <si>
    <t>15)  Adv: Print$        Ditto above.....</t>
  </si>
  <si>
    <t>15)  Adv: Sales Prom$   Ditto above.....</t>
  </si>
  <si>
    <t xml:space="preserve">18)  R&amp;D $ for TST      Read from the DECISION FORM or P&amp;L statement. </t>
  </si>
  <si>
    <t xml:space="preserve">                        Enter TOTAL R&amp;D $ used this period to improve</t>
  </si>
  <si>
    <t xml:space="preserve">                        TST quality or cost. (Add three zero's to enter)</t>
  </si>
  <si>
    <t xml:space="preserve">                        This total U.S.A. cost is then allocated to the </t>
  </si>
  <si>
    <t xml:space="preserve">                        region based on the regional distribution of    </t>
  </si>
  <si>
    <t xml:space="preserve">                        population.</t>
  </si>
  <si>
    <t xml:space="preserve">       e n d   o f   d a t a   d e f i n i t i o n   s e c t i o n</t>
  </si>
  <si>
    <t xml:space="preserve">                       Saving Graphs.....</t>
  </si>
  <si>
    <t xml:space="preserve">  1.  To save the CURRENT graph to the DEFAULT disk/directory with a</t>
  </si>
  <si>
    <t xml:space="preserve">      user-supplied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</si>
  <si>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</si>
  <si>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</si>
  <si>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</si>
  <si>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</si>
  <si>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THEN,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</si>
  <si>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</si>
  <si>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</si>
  <si>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</si>
  <si>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</si>
  <si>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</si>
  <si>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</si>
  <si>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        Enter or select a name and hit  &lt;ENTER&gt;</t>
  </si>
  <si>
    <t xml:space="preserve">  At this point, you may go back to the Main Menu or.....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</si>
  <si>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</si>
  <si>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</si>
  <si>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</si>
  <si>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</si>
  <si>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</si>
  <si>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the CURRENT graph just shown as a Lotus "PIC" graphic</t>
  </si>
  <si>
    <t xml:space="preserve">          file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</si>
  <si>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</si>
  <si>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</si>
  <si>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</si>
  <si>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</si>
  <si>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</si>
  <si>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</si>
  <si>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  Hit  &lt;ENTER&gt;  to Continue......</t>
  </si>
  <si>
    <t>13)  Adv: Broadcast$    This item is taken directly from the P&amp;L state-</t>
  </si>
  <si>
    <t>14)  Adv: Print$        Ditto above.....</t>
  </si>
  <si>
    <t xml:space="preserve">16)  R&amp;D $ for TST      Read from the DECISION FORM or P&amp;L statement.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</si>
</sst>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5" fontId="2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RATIOS-REGION 2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PROD1B!$Z$5:$Z$11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PROD1B!$X$5:$X$11</c:f>
              <c:numCache>
                <c:ptCount val="7"/>
                <c:pt idx="0">
                  <c:v>0.7819790828640386</c:v>
                </c:pt>
                <c:pt idx="1">
                  <c:v>0.012411504424778761</c:v>
                </c:pt>
                <c:pt idx="2">
                  <c:v>0.011184835076427996</c:v>
                </c:pt>
                <c:pt idx="3">
                  <c:v>0.03351568785197104</c:v>
                </c:pt>
                <c:pt idx="4">
                  <c:v>0.02011263073209976</c:v>
                </c:pt>
                <c:pt idx="5">
                  <c:v>0.054706355591311345</c:v>
                </c:pt>
                <c:pt idx="6">
                  <c:v>0.08608990345937248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PROD1B!$Z$5:$Z$11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PROD1B!$AB$5:$AB$11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RATIOS-REGION 2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PROD1B!$Z$5:$Z$11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PROD1B!$X$5:$X$11</c:f>
              <c:numCache>
                <c:ptCount val="7"/>
                <c:pt idx="0">
                  <c:v>0.7819790828640386</c:v>
                </c:pt>
                <c:pt idx="1">
                  <c:v>0.012411504424778761</c:v>
                </c:pt>
                <c:pt idx="2">
                  <c:v>0.011184835076427996</c:v>
                </c:pt>
                <c:pt idx="3">
                  <c:v>0.03351568785197104</c:v>
                </c:pt>
                <c:pt idx="4">
                  <c:v>0.02011263073209976</c:v>
                </c:pt>
                <c:pt idx="5">
                  <c:v>0.054706355591311345</c:v>
                </c:pt>
                <c:pt idx="6">
                  <c:v>0.08608990345937248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PROD1B!$Z$5:$Z$11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PROD1B!$AB$5:$AB$11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EXPENSE BREAKDOWN-REGION 2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PROD1B!$Z$6:$Z$10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PROD1B!$Y$6:$Y$10</c:f>
              <c:numCache>
                <c:ptCount val="5"/>
                <c:pt idx="0">
                  <c:v>61710</c:v>
                </c:pt>
                <c:pt idx="1">
                  <c:v>55611</c:v>
                </c:pt>
                <c:pt idx="2">
                  <c:v>166640</c:v>
                </c:pt>
                <c:pt idx="3">
                  <c:v>100000</c:v>
                </c:pt>
                <c:pt idx="4">
                  <c:v>272000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PROD1B!$Z$6:$Z$10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PROD1B!$Y$14:$Y$19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EXPENSE BREAKDOWN-REGION 2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PROD1B!$Z$6:$Z$10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PROD1B!$Y$6:$Y$10</c:f>
              <c:numCache>
                <c:ptCount val="5"/>
                <c:pt idx="0">
                  <c:v>61710</c:v>
                </c:pt>
                <c:pt idx="1">
                  <c:v>55611</c:v>
                </c:pt>
                <c:pt idx="2">
                  <c:v>166640</c:v>
                </c:pt>
                <c:pt idx="3">
                  <c:v>100000</c:v>
                </c:pt>
                <c:pt idx="4">
                  <c:v>272000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PROD1B!$Z$6:$Z$10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PROD1B!$Y$14:$Y$19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AND EXPENSES-REGION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PROD1B!$AE$4:$AE$12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PROD1B!$AD$4:$AD$12</c:f>
              <c:numCache>
                <c:ptCount val="9"/>
                <c:pt idx="0">
                  <c:v>4972000</c:v>
                </c:pt>
                <c:pt idx="1">
                  <c:v>3888000</c:v>
                </c:pt>
                <c:pt idx="2">
                  <c:v>1084000</c:v>
                </c:pt>
                <c:pt idx="3">
                  <c:v>100000</c:v>
                </c:pt>
                <c:pt idx="4">
                  <c:v>166640</c:v>
                </c:pt>
                <c:pt idx="5">
                  <c:v>55611</c:v>
                </c:pt>
                <c:pt idx="6">
                  <c:v>272000</c:v>
                </c:pt>
                <c:pt idx="7">
                  <c:v>61710</c:v>
                </c:pt>
                <c:pt idx="8">
                  <c:v>428039</c:v>
                </c:pt>
              </c:numCache>
            </c:numRef>
          </c:val>
        </c:ser>
        <c:axId val="63853823"/>
        <c:axId val="37813496"/>
      </c:bar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5382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AND EXPENSES-REGION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PROD1B!$AE$4:$AE$12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PROD1B!$AD$4:$AD$12</c:f>
              <c:numCache>
                <c:ptCount val="9"/>
                <c:pt idx="0">
                  <c:v>4972000</c:v>
                </c:pt>
                <c:pt idx="1">
                  <c:v>3888000</c:v>
                </c:pt>
                <c:pt idx="2">
                  <c:v>1084000</c:v>
                </c:pt>
                <c:pt idx="3">
                  <c:v>100000</c:v>
                </c:pt>
                <c:pt idx="4">
                  <c:v>166640</c:v>
                </c:pt>
                <c:pt idx="5">
                  <c:v>55611</c:v>
                </c:pt>
                <c:pt idx="6">
                  <c:v>272000</c:v>
                </c:pt>
                <c:pt idx="7">
                  <c:v>61710</c:v>
                </c:pt>
                <c:pt idx="8">
                  <c:v>428039</c:v>
                </c:pt>
              </c:numCache>
            </c:numRef>
          </c:val>
        </c:ser>
        <c:axId val="4777145"/>
        <c:axId val="42994306"/>
      </c:barChart>
      <c:catAx>
        <c:axId val="477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2994306"/>
        <c:crosses val="autoZero"/>
        <c:auto val="1"/>
        <c:lblOffset val="100"/>
        <c:noMultiLvlLbl val="0"/>
      </c:catAx>
      <c:valAx>
        <c:axId val="42994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714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showGridLines="0" tabSelected="1" zoomScale="150" zoomScaleNormal="150" workbookViewId="0" topLeftCell="Q1">
      <selection activeCell="R1" sqref="R1"/>
    </sheetView>
  </sheetViews>
  <sheetFormatPr defaultColWidth="9.625" defaultRowHeight="12.75"/>
  <cols>
    <col min="1" max="16" width="0" style="0" hidden="1" customWidth="1"/>
    <col min="17" max="17" width="15.625" style="0" customWidth="1"/>
    <col min="18" max="18" width="3.625" style="0" customWidth="1"/>
    <col min="19" max="19" width="12.625" style="0" customWidth="1"/>
    <col min="20" max="20" width="10.625" style="0" customWidth="1"/>
    <col min="21" max="21" width="12.625" style="0" customWidth="1"/>
    <col min="22" max="22" width="13.625" style="0" customWidth="1"/>
    <col min="23" max="23" width="7.625" style="0" customWidth="1"/>
    <col min="24" max="29" width="0" style="0" hidden="1" customWidth="1"/>
    <col min="30" max="30" width="12.625" style="0" hidden="1" customWidth="1"/>
    <col min="31" max="31" width="0" style="0" hidden="1" customWidth="1"/>
  </cols>
  <sheetData>
    <row r="1" spans="1:26" ht="12.75">
      <c r="A1" s="1" t="s">
        <v>0</v>
      </c>
      <c r="C1" s="1" t="s">
        <v>1</v>
      </c>
      <c r="Q1" s="2" t="s">
        <v>2</v>
      </c>
      <c r="R1" s="3">
        <v>1</v>
      </c>
      <c r="S1" s="4" t="s">
        <v>3</v>
      </c>
      <c r="T1" s="5">
        <f ca="1">TRUNC(NOW())</f>
        <v>39342</v>
      </c>
      <c r="U1" s="4" t="s">
        <v>3</v>
      </c>
      <c r="V1" s="6" t="s">
        <v>4</v>
      </c>
      <c r="W1" s="4" t="s">
        <v>3</v>
      </c>
      <c r="X1" s="1" t="s">
        <v>5</v>
      </c>
      <c r="Y1" s="1" t="s">
        <v>5</v>
      </c>
      <c r="Z1" s="1" t="s">
        <v>5</v>
      </c>
    </row>
    <row r="2" spans="17:30" ht="12.75">
      <c r="Q2" s="2" t="s">
        <v>6</v>
      </c>
      <c r="R2" s="1" t="s">
        <v>7</v>
      </c>
      <c r="V2" s="6" t="s">
        <v>8</v>
      </c>
      <c r="W2" s="1" t="s">
        <v>9</v>
      </c>
      <c r="AB2" s="1" t="s">
        <v>10</v>
      </c>
      <c r="AD2" s="1" t="s">
        <v>11</v>
      </c>
    </row>
    <row r="3" spans="1:30" ht="12.75">
      <c r="A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Q3" s="1" t="s">
        <v>21</v>
      </c>
      <c r="V3" s="7">
        <v>4972000</v>
      </c>
      <c r="W3" s="8">
        <f>V3/V3</f>
        <v>1</v>
      </c>
      <c r="AB3" s="6" t="s">
        <v>22</v>
      </c>
      <c r="AD3" s="1" t="s">
        <v>23</v>
      </c>
    </row>
    <row r="4" spans="3:31" ht="12.75"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Q4" s="1" t="s">
        <v>32</v>
      </c>
      <c r="V4" s="7">
        <v>3888000</v>
      </c>
      <c r="W4" s="8">
        <f>V4/V3</f>
        <v>0.7819790828640386</v>
      </c>
      <c r="Y4" s="9">
        <f>V3</f>
        <v>4972000</v>
      </c>
      <c r="Z4" s="1" t="s">
        <v>33</v>
      </c>
      <c r="AB4" s="10" t="s">
        <v>34</v>
      </c>
      <c r="AD4" s="11">
        <f>$V$3</f>
        <v>4972000</v>
      </c>
      <c r="AE4" s="1" t="s">
        <v>33</v>
      </c>
    </row>
    <row r="5" spans="3:31" ht="12.75"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Q5" s="1" t="s">
        <v>43</v>
      </c>
      <c r="V5" s="11">
        <f>V3-V4</f>
        <v>1084000</v>
      </c>
      <c r="W5" s="8">
        <f>V5/V3</f>
        <v>0.2180209171359614</v>
      </c>
      <c r="X5" s="8">
        <f aca="true" t="shared" si="0" ref="X5:X10">Y5/$Y$4</f>
        <v>0.7819790828640386</v>
      </c>
      <c r="Y5" s="9">
        <f>V4</f>
        <v>3888000</v>
      </c>
      <c r="Z5" s="1" t="s">
        <v>44</v>
      </c>
      <c r="AB5" s="9">
        <v>1</v>
      </c>
      <c r="AD5" s="11">
        <f>$V$4</f>
        <v>3888000</v>
      </c>
      <c r="AE5" s="1" t="s">
        <v>44</v>
      </c>
    </row>
    <row r="6" spans="17:31" ht="12.75">
      <c r="Q6" s="1" t="s">
        <v>45</v>
      </c>
      <c r="W6" s="8"/>
      <c r="X6" s="8">
        <f t="shared" si="0"/>
        <v>0.012411504424778761</v>
      </c>
      <c r="Y6" s="9">
        <f>V7</f>
        <v>61710</v>
      </c>
      <c r="Z6" s="1" t="s">
        <v>46</v>
      </c>
      <c r="AB6" s="9">
        <v>2</v>
      </c>
      <c r="AD6" s="11">
        <f>$V$3-$V$4</f>
        <v>1084000</v>
      </c>
      <c r="AE6" s="1" t="s">
        <v>47</v>
      </c>
    </row>
    <row r="7" spans="1:31" ht="12.75">
      <c r="A7" s="1" t="s">
        <v>48</v>
      </c>
      <c r="C7" s="1" t="s">
        <v>16</v>
      </c>
      <c r="D7" s="1" t="s">
        <v>14</v>
      </c>
      <c r="Q7" s="1" t="s">
        <v>49</v>
      </c>
      <c r="U7" s="7">
        <v>187000</v>
      </c>
      <c r="V7" s="11">
        <f>U7*0.33</f>
        <v>61710</v>
      </c>
      <c r="W7" s="8">
        <f>V7/V3</f>
        <v>0.012411504424778761</v>
      </c>
      <c r="X7" s="8">
        <f t="shared" si="0"/>
        <v>0.011184835076427996</v>
      </c>
      <c r="Y7" s="9">
        <f>V8</f>
        <v>55611</v>
      </c>
      <c r="Z7" s="1" t="s">
        <v>50</v>
      </c>
      <c r="AB7" s="9">
        <v>3</v>
      </c>
      <c r="AD7" s="11">
        <f>$V$17</f>
        <v>100000</v>
      </c>
      <c r="AE7" s="1" t="s">
        <v>51</v>
      </c>
    </row>
    <row r="8" spans="3:31" ht="12.75">
      <c r="C8" s="1" t="s">
        <v>52</v>
      </c>
      <c r="D8" s="1" t="s">
        <v>53</v>
      </c>
      <c r="Q8" s="1" t="s">
        <v>54</v>
      </c>
      <c r="U8" s="7">
        <v>167000</v>
      </c>
      <c r="V8" s="11">
        <f>U8*0.333</f>
        <v>55611</v>
      </c>
      <c r="W8" s="8">
        <f>V8/V3</f>
        <v>0.011184835076427996</v>
      </c>
      <c r="X8" s="8">
        <f t="shared" si="0"/>
        <v>0.03351568785197104</v>
      </c>
      <c r="Y8" s="9">
        <f>V13</f>
        <v>166640</v>
      </c>
      <c r="Z8" s="1" t="s">
        <v>55</v>
      </c>
      <c r="AB8" s="9">
        <v>4</v>
      </c>
      <c r="AD8" s="11">
        <f>$V$13</f>
        <v>166640</v>
      </c>
      <c r="AE8" s="1" t="s">
        <v>55</v>
      </c>
    </row>
    <row r="9" spans="3:31" ht="12.75">
      <c r="C9" s="1" t="s">
        <v>56</v>
      </c>
      <c r="D9" s="1" t="s">
        <v>57</v>
      </c>
      <c r="Q9" s="1" t="s">
        <v>58</v>
      </c>
      <c r="R9" s="3">
        <v>30</v>
      </c>
      <c r="S9" s="1" t="s">
        <v>59</v>
      </c>
      <c r="U9" s="7">
        <v>4000</v>
      </c>
      <c r="X9" s="8">
        <f t="shared" si="0"/>
        <v>0.02011263073209976</v>
      </c>
      <c r="Y9" s="9">
        <f>V17</f>
        <v>100000</v>
      </c>
      <c r="Z9" s="1" t="s">
        <v>51</v>
      </c>
      <c r="AB9" s="9">
        <v>5</v>
      </c>
      <c r="AD9" s="11">
        <f>$V$8</f>
        <v>55611</v>
      </c>
      <c r="AE9" s="1" t="s">
        <v>50</v>
      </c>
    </row>
    <row r="10" spans="3:31" ht="12.75">
      <c r="C10" s="1" t="s">
        <v>60</v>
      </c>
      <c r="D10" s="1" t="s">
        <v>61</v>
      </c>
      <c r="Q10" s="1" t="s">
        <v>62</v>
      </c>
      <c r="U10" s="12">
        <v>30</v>
      </c>
      <c r="V10" s="11">
        <f>$R$9*$U$9*$U$10*0.01</f>
        <v>36000</v>
      </c>
      <c r="W10" s="8">
        <f>$V$10/$V$3</f>
        <v>0.007240547063555913</v>
      </c>
      <c r="X10" s="8">
        <f t="shared" si="0"/>
        <v>0.054706355591311345</v>
      </c>
      <c r="Y10" s="9">
        <f>V18</f>
        <v>272000</v>
      </c>
      <c r="Z10" s="1" t="s">
        <v>63</v>
      </c>
      <c r="AB10" s="9">
        <v>6</v>
      </c>
      <c r="AD10" s="11">
        <f>$V$18</f>
        <v>272000</v>
      </c>
      <c r="AE10" s="1" t="s">
        <v>63</v>
      </c>
    </row>
    <row r="11" spans="4:31" ht="12.75">
      <c r="D11" s="1" t="s">
        <v>64</v>
      </c>
      <c r="Q11" s="1" t="s">
        <v>65</v>
      </c>
      <c r="U11" s="12">
        <v>2</v>
      </c>
      <c r="V11" s="11">
        <f>$U$11*$V$3*0.01</f>
        <v>99440</v>
      </c>
      <c r="W11" s="8">
        <f>$V$11/$V$3</f>
        <v>0.02</v>
      </c>
      <c r="X11" s="8">
        <f>IF(Y11&lt;0,0,Y11/$Y$4)</f>
        <v>0.08608990345937248</v>
      </c>
      <c r="Y11" s="9">
        <f>V5-V19</f>
        <v>428039</v>
      </c>
      <c r="Z11" s="1" t="s">
        <v>66</v>
      </c>
      <c r="AB11" s="9">
        <v>107</v>
      </c>
      <c r="AD11" s="11">
        <f>$V$7</f>
        <v>61710</v>
      </c>
      <c r="AE11" s="1" t="s">
        <v>46</v>
      </c>
    </row>
    <row r="12" spans="4:31" ht="12.75">
      <c r="D12" s="1" t="s">
        <v>56</v>
      </c>
      <c r="Q12" s="1" t="s">
        <v>67</v>
      </c>
      <c r="U12" s="7">
        <v>104000</v>
      </c>
      <c r="V12" s="11">
        <f>U12*(U10/100)</f>
        <v>31200</v>
      </c>
      <c r="W12" s="8">
        <f>V12/V3</f>
        <v>0.006275140788415125</v>
      </c>
      <c r="AD12" s="11">
        <f>$V$5-$V$19</f>
        <v>428039</v>
      </c>
      <c r="AE12" s="1" t="s">
        <v>66</v>
      </c>
    </row>
    <row r="13" spans="4:23" ht="12.75">
      <c r="D13" s="1" t="s">
        <v>60</v>
      </c>
      <c r="Q13" s="1" t="s">
        <v>68</v>
      </c>
      <c r="V13" s="11">
        <f>V10+V11+V12</f>
        <v>166640</v>
      </c>
      <c r="W13" s="8">
        <f>V13/V3</f>
        <v>0.03351568785197104</v>
      </c>
    </row>
    <row r="14" spans="17:25" ht="12.75">
      <c r="Q14" s="1" t="s">
        <v>69</v>
      </c>
      <c r="U14" s="7">
        <v>50000</v>
      </c>
      <c r="V14" s="13" t="s">
        <v>5</v>
      </c>
      <c r="W14" s="8">
        <f>U14/V3</f>
        <v>0.01005631536604988</v>
      </c>
      <c r="Y14" s="9">
        <v>1</v>
      </c>
    </row>
    <row r="15" spans="1:25" ht="12.75">
      <c r="A15" s="1" t="s">
        <v>70</v>
      </c>
      <c r="C15" s="1" t="s">
        <v>71</v>
      </c>
      <c r="D15" s="1" t="s">
        <v>72</v>
      </c>
      <c r="Q15" s="1" t="s">
        <v>73</v>
      </c>
      <c r="U15" s="7">
        <v>20000</v>
      </c>
      <c r="V15" s="13" t="s">
        <v>5</v>
      </c>
      <c r="W15" s="8">
        <f>U15/V3</f>
        <v>0.004022526146419952</v>
      </c>
      <c r="Y15" s="9">
        <v>102</v>
      </c>
    </row>
    <row r="16" spans="3:25" ht="12.75">
      <c r="C16" s="1" t="s">
        <v>74</v>
      </c>
      <c r="D16" s="1" t="s">
        <v>75</v>
      </c>
      <c r="Q16" s="1" t="s">
        <v>76</v>
      </c>
      <c r="U16" s="7">
        <v>30000</v>
      </c>
      <c r="V16" s="13" t="s">
        <v>5</v>
      </c>
      <c r="W16" s="8">
        <f>U16/V3</f>
        <v>0.006033789219629927</v>
      </c>
      <c r="Y16" s="9">
        <v>3</v>
      </c>
    </row>
    <row r="17" spans="3:25" ht="12.75">
      <c r="C17" s="1" t="s">
        <v>77</v>
      </c>
      <c r="D17" s="1" t="s">
        <v>78</v>
      </c>
      <c r="Q17" s="1" t="s">
        <v>79</v>
      </c>
      <c r="V17" s="11">
        <f>U14+U15+U16</f>
        <v>100000</v>
      </c>
      <c r="W17" s="8">
        <f>V17/V3</f>
        <v>0.02011263073209976</v>
      </c>
      <c r="Y17" s="9">
        <v>4</v>
      </c>
    </row>
    <row r="18" spans="3:25" ht="12.75">
      <c r="C18" s="1" t="s">
        <v>80</v>
      </c>
      <c r="Q18" s="1" t="s">
        <v>81</v>
      </c>
      <c r="U18" s="7">
        <v>800000</v>
      </c>
      <c r="V18" s="11">
        <f>U18*0.34</f>
        <v>272000</v>
      </c>
      <c r="W18" s="8">
        <f>V18/V3</f>
        <v>0.054706355591311345</v>
      </c>
      <c r="Y18" s="1" t="s">
        <v>5</v>
      </c>
    </row>
    <row r="19" spans="17:25" ht="12.75">
      <c r="Q19" s="1" t="s">
        <v>82</v>
      </c>
      <c r="U19" s="13" t="s">
        <v>83</v>
      </c>
      <c r="V19" s="11">
        <f>V7+V8+V13+V17+V18</f>
        <v>655961</v>
      </c>
      <c r="W19" s="8">
        <f>V19/V3</f>
        <v>0.1319310136765889</v>
      </c>
      <c r="Y19" s="9">
        <v>5</v>
      </c>
    </row>
    <row r="20" spans="1:27" ht="12.75">
      <c r="A20" s="1" t="s">
        <v>84</v>
      </c>
      <c r="C20" s="1" t="s">
        <v>85</v>
      </c>
      <c r="D20" s="1" t="s">
        <v>86</v>
      </c>
      <c r="E20" s="1" t="s">
        <v>87</v>
      </c>
      <c r="F20" s="1" t="s">
        <v>88</v>
      </c>
      <c r="Q20" s="1" t="s">
        <v>89</v>
      </c>
      <c r="V20" s="11">
        <f>V5-V19</f>
        <v>428039</v>
      </c>
      <c r="W20" s="8">
        <f>V20/V3</f>
        <v>0.08608990345937248</v>
      </c>
      <c r="Y20" s="3"/>
      <c r="Z20" s="3"/>
      <c r="AA20" s="3"/>
    </row>
    <row r="21" spans="3:23" ht="12">
      <c r="C21" s="1" t="s">
        <v>90</v>
      </c>
      <c r="D21" s="1" t="s">
        <v>91</v>
      </c>
      <c r="E21" s="1" t="s">
        <v>92</v>
      </c>
      <c r="F21" s="1" t="s">
        <v>93</v>
      </c>
      <c r="Q21" s="4" t="s">
        <v>3</v>
      </c>
      <c r="R21" s="4" t="s">
        <v>3</v>
      </c>
      <c r="S21" s="4" t="s">
        <v>3</v>
      </c>
      <c r="T21" s="4" t="s">
        <v>3</v>
      </c>
      <c r="U21" s="4" t="s">
        <v>3</v>
      </c>
      <c r="V21" s="4" t="s">
        <v>3</v>
      </c>
      <c r="W21" s="4" t="s">
        <v>3</v>
      </c>
    </row>
    <row r="22" spans="3:30" ht="12">
      <c r="C22" s="1" t="s">
        <v>94</v>
      </c>
      <c r="D22" s="1" t="s">
        <v>95</v>
      </c>
      <c r="E22" s="1" t="s">
        <v>96</v>
      </c>
      <c r="F22" s="1" t="s">
        <v>60</v>
      </c>
      <c r="V22" s="1" t="s">
        <v>5</v>
      </c>
      <c r="Y22" s="3">
        <v>300000</v>
      </c>
      <c r="Z22" s="1" t="s">
        <v>97</v>
      </c>
      <c r="AD22" s="1" t="s">
        <v>98</v>
      </c>
    </row>
    <row r="23" spans="25:30" ht="12">
      <c r="Y23" s="3">
        <v>250000</v>
      </c>
      <c r="Z23" s="1" t="s">
        <v>99</v>
      </c>
      <c r="AD23" s="1" t="s">
        <v>100</v>
      </c>
    </row>
    <row r="24" spans="1:30" ht="12">
      <c r="A24" s="1" t="s">
        <v>101</v>
      </c>
      <c r="C24" s="1" t="s">
        <v>85</v>
      </c>
      <c r="D24" s="1" t="s">
        <v>86</v>
      </c>
      <c r="E24" s="1" t="s">
        <v>87</v>
      </c>
      <c r="F24" s="1" t="s">
        <v>88</v>
      </c>
      <c r="V24" s="15"/>
      <c r="Y24" s="3">
        <v>120000</v>
      </c>
      <c r="Z24" s="1" t="s">
        <v>102</v>
      </c>
      <c r="AD24" s="1" t="s">
        <v>103</v>
      </c>
    </row>
    <row r="25" spans="3:26" ht="12">
      <c r="C25" s="1" t="s">
        <v>90</v>
      </c>
      <c r="D25" s="1" t="s">
        <v>104</v>
      </c>
      <c r="E25" s="1" t="s">
        <v>92</v>
      </c>
      <c r="F25" s="1" t="s">
        <v>93</v>
      </c>
      <c r="Q25" s="4" t="s">
        <v>3</v>
      </c>
      <c r="R25" s="4" t="s">
        <v>3</v>
      </c>
      <c r="S25" s="4" t="s">
        <v>3</v>
      </c>
      <c r="T25" s="4" t="s">
        <v>3</v>
      </c>
      <c r="U25" s="4" t="s">
        <v>3</v>
      </c>
      <c r="V25" s="4" t="s">
        <v>3</v>
      </c>
      <c r="W25" s="4" t="s">
        <v>3</v>
      </c>
      <c r="X25" s="4" t="s">
        <v>3</v>
      </c>
      <c r="Y25" s="14" t="s">
        <v>5</v>
      </c>
      <c r="Z25" s="1" t="s">
        <v>5</v>
      </c>
    </row>
    <row r="26" spans="3:25" ht="12">
      <c r="C26" s="1" t="s">
        <v>105</v>
      </c>
      <c r="D26" s="1" t="s">
        <v>106</v>
      </c>
      <c r="E26" s="1" t="s">
        <v>107</v>
      </c>
      <c r="F26" s="1" t="s">
        <v>60</v>
      </c>
      <c r="Q26" s="1" t="s">
        <v>116</v>
      </c>
      <c r="Y26" s="1" t="s">
        <v>108</v>
      </c>
    </row>
    <row r="27" ht="12">
      <c r="Q27" s="1" t="s">
        <v>117</v>
      </c>
    </row>
    <row r="28" spans="17:25" ht="12">
      <c r="Q28" s="1" t="s">
        <v>118</v>
      </c>
      <c r="Y28" s="1" t="s">
        <v>109</v>
      </c>
    </row>
    <row r="29" spans="17:25" ht="12">
      <c r="Q29" s="1" t="s">
        <v>119</v>
      </c>
      <c r="Y29" s="1" t="s">
        <v>110</v>
      </c>
    </row>
    <row r="30" spans="17:25" ht="12">
      <c r="Q30" s="1" t="s">
        <v>120</v>
      </c>
      <c r="Y30" s="1" t="s">
        <v>111</v>
      </c>
    </row>
    <row r="31" ht="12">
      <c r="Y31" s="1" t="s">
        <v>112</v>
      </c>
    </row>
    <row r="32" ht="12">
      <c r="Q32" s="1" t="s">
        <v>121</v>
      </c>
    </row>
    <row r="33" ht="12">
      <c r="Q33" s="1" t="s">
        <v>122</v>
      </c>
    </row>
    <row r="34" spans="17:25" ht="12">
      <c r="Q34" s="1" t="s">
        <v>123</v>
      </c>
      <c r="Y34" s="1" t="s">
        <v>113</v>
      </c>
    </row>
    <row r="35" spans="17:25" ht="12">
      <c r="Q35" s="1" t="s">
        <v>124</v>
      </c>
      <c r="Y35" s="1" t="s">
        <v>114</v>
      </c>
    </row>
    <row r="37" ht="12">
      <c r="Q37" s="1" t="s">
        <v>125</v>
      </c>
    </row>
    <row r="38" ht="12">
      <c r="Q38" s="1" t="s">
        <v>126</v>
      </c>
    </row>
    <row r="40" ht="12">
      <c r="Q40" s="1" t="s">
        <v>127</v>
      </c>
    </row>
    <row r="41" spans="17:25" ht="12">
      <c r="Q41" s="1" t="s">
        <v>128</v>
      </c>
      <c r="Y41" s="1" t="s">
        <v>115</v>
      </c>
    </row>
    <row r="42" ht="12">
      <c r="Q42" s="1" t="s">
        <v>129</v>
      </c>
    </row>
    <row r="43" ht="12">
      <c r="Q43" s="1" t="s">
        <v>130</v>
      </c>
    </row>
    <row r="44" ht="12">
      <c r="Q44" s="14" t="s">
        <v>131</v>
      </c>
    </row>
    <row r="45" ht="12">
      <c r="Q45" s="1" t="s">
        <v>132</v>
      </c>
    </row>
    <row r="46" ht="12">
      <c r="Q46" s="1" t="s">
        <v>133</v>
      </c>
    </row>
    <row r="47" ht="12">
      <c r="Q47" s="1" t="s">
        <v>134</v>
      </c>
    </row>
    <row r="48" ht="12">
      <c r="Q48" s="1" t="s">
        <v>135</v>
      </c>
    </row>
    <row r="49" ht="12">
      <c r="Q49" s="1" t="s">
        <v>136</v>
      </c>
    </row>
    <row r="51" ht="12">
      <c r="Q51" s="1" t="s">
        <v>137</v>
      </c>
    </row>
    <row r="52" ht="12">
      <c r="Q52" s="1" t="s">
        <v>138</v>
      </c>
    </row>
    <row r="53" ht="12">
      <c r="Q53" s="1" t="s">
        <v>139</v>
      </c>
    </row>
    <row r="54" ht="12">
      <c r="Q54" s="1" t="s">
        <v>140</v>
      </c>
    </row>
    <row r="56" ht="12">
      <c r="Q56" s="1" t="s">
        <v>141</v>
      </c>
    </row>
    <row r="57" spans="1:17" ht="12">
      <c r="A57" s="4" t="s">
        <v>3</v>
      </c>
      <c r="B57" s="4" t="s">
        <v>3</v>
      </c>
      <c r="C57" s="4" t="s">
        <v>3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Q57" s="1" t="s">
        <v>142</v>
      </c>
    </row>
    <row r="58" ht="12">
      <c r="A58" s="1" t="s">
        <v>116</v>
      </c>
    </row>
    <row r="59" spans="1:17" ht="12">
      <c r="A59" s="1" t="s">
        <v>117</v>
      </c>
      <c r="Q59" s="1" t="s">
        <v>143</v>
      </c>
    </row>
    <row r="60" spans="1:17" ht="12">
      <c r="A60" s="1" t="s">
        <v>118</v>
      </c>
      <c r="Q60" s="1" t="s">
        <v>144</v>
      </c>
    </row>
    <row r="61" spans="1:17" ht="12">
      <c r="A61" s="1" t="s">
        <v>119</v>
      </c>
      <c r="Q61" s="1" t="s">
        <v>145</v>
      </c>
    </row>
    <row r="62" spans="1:17" ht="12">
      <c r="A62" s="1" t="s">
        <v>120</v>
      </c>
      <c r="Q62" s="1" t="s">
        <v>146</v>
      </c>
    </row>
    <row r="63" ht="12">
      <c r="Q63" s="1" t="s">
        <v>147</v>
      </c>
    </row>
    <row r="64" spans="1:17" ht="12">
      <c r="A64" s="1" t="s">
        <v>121</v>
      </c>
      <c r="Q64" s="14" t="s">
        <v>131</v>
      </c>
    </row>
    <row r="65" spans="1:17" ht="12">
      <c r="A65" s="1" t="s">
        <v>122</v>
      </c>
      <c r="Q65" s="1" t="s">
        <v>148</v>
      </c>
    </row>
    <row r="66" spans="1:17" ht="12">
      <c r="A66" s="1" t="s">
        <v>123</v>
      </c>
      <c r="Q66" s="1" t="s">
        <v>149</v>
      </c>
    </row>
    <row r="67" spans="1:17" ht="12">
      <c r="A67" s="1" t="s">
        <v>124</v>
      </c>
      <c r="Q67" s="1" t="s">
        <v>150</v>
      </c>
    </row>
    <row r="68" ht="12">
      <c r="Q68" s="1" t="s">
        <v>151</v>
      </c>
    </row>
    <row r="69" spans="1:17" ht="12">
      <c r="A69" s="1" t="s">
        <v>125</v>
      </c>
      <c r="Q69" s="1" t="s">
        <v>152</v>
      </c>
    </row>
    <row r="70" spans="1:17" ht="12">
      <c r="A70" s="1" t="s">
        <v>126</v>
      </c>
      <c r="Q70" s="1" t="s">
        <v>153</v>
      </c>
    </row>
    <row r="71" ht="12">
      <c r="Q71" s="1" t="s">
        <v>154</v>
      </c>
    </row>
    <row r="72" ht="12">
      <c r="A72" s="1" t="s">
        <v>127</v>
      </c>
    </row>
    <row r="73" spans="1:17" ht="12">
      <c r="A73" s="1" t="s">
        <v>128</v>
      </c>
      <c r="Q73" s="1" t="s">
        <v>155</v>
      </c>
    </row>
    <row r="74" spans="1:17" ht="12">
      <c r="A74" s="1" t="s">
        <v>129</v>
      </c>
      <c r="Q74" s="1" t="s">
        <v>156</v>
      </c>
    </row>
    <row r="75" spans="1:17" ht="12">
      <c r="A75" s="1" t="s">
        <v>130</v>
      </c>
      <c r="Q75" s="1" t="s">
        <v>157</v>
      </c>
    </row>
    <row r="76" spans="1:17" ht="12">
      <c r="A76" s="14" t="s">
        <v>131</v>
      </c>
      <c r="Q76" s="1" t="s">
        <v>158</v>
      </c>
    </row>
    <row r="77" spans="1:17" ht="12">
      <c r="A77" s="1" t="s">
        <v>132</v>
      </c>
      <c r="Q77" s="1" t="s">
        <v>159</v>
      </c>
    </row>
    <row r="78" ht="12">
      <c r="A78" s="1" t="s">
        <v>133</v>
      </c>
    </row>
    <row r="79" spans="1:17" ht="12">
      <c r="A79" s="1" t="s">
        <v>134</v>
      </c>
      <c r="Q79" s="16" t="s">
        <v>202</v>
      </c>
    </row>
    <row r="80" spans="1:17" ht="12">
      <c r="A80" s="1" t="s">
        <v>135</v>
      </c>
      <c r="Q80" s="1" t="s">
        <v>161</v>
      </c>
    </row>
    <row r="81" spans="1:17" ht="12">
      <c r="A81" s="1" t="s">
        <v>136</v>
      </c>
      <c r="Q81" s="1" t="s">
        <v>162</v>
      </c>
    </row>
    <row r="83" spans="1:17" ht="12">
      <c r="A83" s="1" t="s">
        <v>137</v>
      </c>
      <c r="Q83" s="16" t="s">
        <v>203</v>
      </c>
    </row>
    <row r="84" spans="1:17" ht="12">
      <c r="A84" s="1" t="s">
        <v>138</v>
      </c>
      <c r="Q84" s="14" t="s">
        <v>131</v>
      </c>
    </row>
    <row r="85" spans="1:17" ht="12">
      <c r="A85" s="1" t="s">
        <v>139</v>
      </c>
      <c r="Q85" s="16" t="s">
        <v>164</v>
      </c>
    </row>
    <row r="86" ht="12">
      <c r="A86" s="1" t="s">
        <v>140</v>
      </c>
    </row>
    <row r="87" ht="12">
      <c r="Q87" s="16" t="s">
        <v>204</v>
      </c>
    </row>
    <row r="88" spans="1:17" ht="12">
      <c r="A88" s="1" t="s">
        <v>141</v>
      </c>
      <c r="Q88" s="1" t="s">
        <v>166</v>
      </c>
    </row>
    <row r="89" spans="1:17" ht="12">
      <c r="A89" s="1" t="s">
        <v>142</v>
      </c>
      <c r="Q89" s="1" t="s">
        <v>167</v>
      </c>
    </row>
    <row r="90" ht="12">
      <c r="Q90" s="1" t="s">
        <v>168</v>
      </c>
    </row>
    <row r="91" spans="1:17" ht="12">
      <c r="A91" s="1" t="s">
        <v>143</v>
      </c>
      <c r="Q91" s="1" t="s">
        <v>169</v>
      </c>
    </row>
    <row r="92" spans="1:17" ht="12">
      <c r="A92" s="1" t="s">
        <v>144</v>
      </c>
      <c r="Q92" s="1" t="s">
        <v>170</v>
      </c>
    </row>
    <row r="93" ht="12">
      <c r="A93" s="1" t="s">
        <v>145</v>
      </c>
    </row>
    <row r="94" ht="12">
      <c r="A94" s="1" t="s">
        <v>146</v>
      </c>
    </row>
    <row r="95" spans="1:17" ht="12">
      <c r="A95" s="1" t="s">
        <v>147</v>
      </c>
      <c r="Q95" s="14" t="s">
        <v>131</v>
      </c>
    </row>
    <row r="96" ht="12">
      <c r="A96" s="14" t="s">
        <v>131</v>
      </c>
    </row>
    <row r="97" ht="12">
      <c r="A97" s="1" t="s">
        <v>148</v>
      </c>
    </row>
    <row r="98" spans="1:17" ht="12">
      <c r="A98" s="1" t="s">
        <v>149</v>
      </c>
      <c r="Q98" s="1" t="s">
        <v>171</v>
      </c>
    </row>
    <row r="99" ht="12">
      <c r="A99" s="1" t="s">
        <v>150</v>
      </c>
    </row>
    <row r="100" ht="12">
      <c r="A100" s="1" t="s">
        <v>151</v>
      </c>
    </row>
    <row r="101" ht="12">
      <c r="A101" s="1" t="s">
        <v>152</v>
      </c>
    </row>
    <row r="102" ht="12">
      <c r="A102" s="1" t="s">
        <v>153</v>
      </c>
    </row>
    <row r="103" ht="12">
      <c r="A103" s="1" t="s">
        <v>154</v>
      </c>
    </row>
    <row r="105" ht="12">
      <c r="A105" s="1" t="s">
        <v>155</v>
      </c>
    </row>
    <row r="106" ht="12">
      <c r="A106" s="1" t="s">
        <v>156</v>
      </c>
    </row>
    <row r="107" ht="12">
      <c r="A107" s="1" t="s">
        <v>157</v>
      </c>
    </row>
    <row r="108" ht="12">
      <c r="A108" s="1" t="s">
        <v>158</v>
      </c>
    </row>
    <row r="109" ht="12">
      <c r="A109" s="1" t="s">
        <v>159</v>
      </c>
    </row>
    <row r="111" ht="12">
      <c r="A111" s="1" t="s">
        <v>160</v>
      </c>
    </row>
    <row r="112" ht="12">
      <c r="A112" s="1" t="s">
        <v>161</v>
      </c>
    </row>
    <row r="113" ht="12">
      <c r="A113" s="1" t="s">
        <v>162</v>
      </c>
    </row>
    <row r="115" ht="12">
      <c r="A115" s="1" t="s">
        <v>163</v>
      </c>
    </row>
    <row r="116" ht="12">
      <c r="A116" s="14" t="s">
        <v>131</v>
      </c>
    </row>
    <row r="117" ht="12">
      <c r="A117" s="1" t="s">
        <v>164</v>
      </c>
    </row>
    <row r="119" ht="12">
      <c r="A119" s="1" t="s">
        <v>165</v>
      </c>
    </row>
    <row r="120" ht="12">
      <c r="A120" s="1" t="s">
        <v>166</v>
      </c>
    </row>
    <row r="121" ht="12">
      <c r="A121" s="1" t="s">
        <v>167</v>
      </c>
    </row>
    <row r="122" ht="12">
      <c r="A122" s="1" t="s">
        <v>168</v>
      </c>
    </row>
    <row r="123" ht="12">
      <c r="A123" s="1" t="s">
        <v>169</v>
      </c>
    </row>
    <row r="124" ht="12">
      <c r="A124" s="1" t="s">
        <v>170</v>
      </c>
    </row>
    <row r="130" ht="12">
      <c r="A130" s="1" t="s">
        <v>171</v>
      </c>
    </row>
    <row r="136" ht="12">
      <c r="A136" s="14" t="s">
        <v>131</v>
      </c>
    </row>
    <row r="137" ht="12">
      <c r="A137" s="14" t="s">
        <v>172</v>
      </c>
    </row>
    <row r="138" ht="12">
      <c r="A138" s="3"/>
    </row>
    <row r="139" ht="12">
      <c r="A139" s="1" t="s">
        <v>173</v>
      </c>
    </row>
    <row r="140" ht="12">
      <c r="A140" s="1" t="s">
        <v>174</v>
      </c>
    </row>
    <row r="141" ht="12">
      <c r="A141" s="1" t="s">
        <v>175</v>
      </c>
    </row>
    <row r="142" ht="12">
      <c r="A142" s="1" t="s">
        <v>176</v>
      </c>
    </row>
    <row r="143" ht="12">
      <c r="A143" s="1" t="s">
        <v>177</v>
      </c>
    </row>
    <row r="145" ht="12">
      <c r="A145" s="1" t="s">
        <v>178</v>
      </c>
    </row>
    <row r="146" ht="12">
      <c r="A146" s="1" t="s">
        <v>179</v>
      </c>
    </row>
    <row r="147" ht="12">
      <c r="A147" s="1" t="s">
        <v>180</v>
      </c>
    </row>
    <row r="149" ht="12">
      <c r="A149" s="1" t="s">
        <v>181</v>
      </c>
    </row>
    <row r="150" ht="12">
      <c r="A150" s="1" t="s">
        <v>182</v>
      </c>
    </row>
    <row r="151" ht="12">
      <c r="A151" s="1" t="s">
        <v>183</v>
      </c>
    </row>
    <row r="153" ht="12">
      <c r="A153" s="1" t="s">
        <v>184</v>
      </c>
    </row>
    <row r="154" ht="12">
      <c r="A154" s="1" t="s">
        <v>185</v>
      </c>
    </row>
    <row r="156" ht="12">
      <c r="A156" s="14" t="s">
        <v>186</v>
      </c>
    </row>
    <row r="159" ht="12">
      <c r="A159" s="1" t="s">
        <v>187</v>
      </c>
    </row>
    <row r="161" ht="12">
      <c r="A161" s="1" t="s">
        <v>188</v>
      </c>
    </row>
    <row r="162" ht="12">
      <c r="A162" s="1" t="s">
        <v>189</v>
      </c>
    </row>
    <row r="163" ht="12">
      <c r="A163" s="1" t="s">
        <v>190</v>
      </c>
    </row>
    <row r="164" ht="12">
      <c r="A164" s="1" t="s">
        <v>191</v>
      </c>
    </row>
    <row r="165" ht="12">
      <c r="A165" s="1" t="s">
        <v>192</v>
      </c>
    </row>
    <row r="167" ht="12">
      <c r="A167" s="1" t="s">
        <v>193</v>
      </c>
    </row>
    <row r="168" ht="12">
      <c r="A168" s="1" t="s">
        <v>194</v>
      </c>
    </row>
    <row r="169" ht="12">
      <c r="A169" s="1" t="s">
        <v>195</v>
      </c>
    </row>
    <row r="170" ht="12">
      <c r="A170" s="1" t="s">
        <v>196</v>
      </c>
    </row>
    <row r="171" ht="12">
      <c r="A171" s="1" t="s">
        <v>197</v>
      </c>
    </row>
    <row r="172" ht="12">
      <c r="A172" s="1" t="s">
        <v>198</v>
      </c>
    </row>
    <row r="175" ht="12">
      <c r="A175" s="1" t="s">
        <v>199</v>
      </c>
    </row>
    <row r="176" ht="12">
      <c r="A176" s="1" t="s">
        <v>200</v>
      </c>
    </row>
    <row r="178" ht="12">
      <c r="A178" s="14" t="s">
        <v>201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2001-02-04T04:49:12Z</dcterms:created>
  <dcterms:modified xsi:type="dcterms:W3CDTF">2007-09-18T00:45:34Z</dcterms:modified>
  <cp:category/>
  <cp:version/>
  <cp:contentType/>
  <cp:contentStatus/>
</cp:coreProperties>
</file>